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555CE3C2-D701-4EFD-85B2-E21F65CBF7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H17" i="1"/>
  <c r="G16" i="1"/>
  <c r="H15" i="1"/>
  <c r="G15" i="1"/>
  <c r="H14" i="1"/>
  <c r="G14" i="1"/>
  <c r="G13" i="1"/>
  <c r="G11" i="1"/>
  <c r="G10" i="1"/>
  <c r="H16" i="1"/>
  <c r="H11" i="1"/>
  <c r="H20" i="1"/>
  <c r="H18" i="1"/>
  <c r="G12" i="1" l="1"/>
  <c r="H12" i="1"/>
  <c r="H10" i="1"/>
  <c r="G9" i="1" l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<sst xmlns="http://schemas.openxmlformats.org/spreadsheetml/2006/main" count="74" uniqueCount="62">
  <si>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</si>
  <si>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</si>
  <si>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</si>
  <si>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</si>
  <si>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</si>
  <si>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</si>
  <si>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</si>
  <si>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</si>
  <si>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</si>
  <si>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</si>
  <si>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</si>
  <si>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</si>
  <si>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</si>
  <si>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</si>
  <si>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</si>
  <si>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</si>
  <si>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</si>
  <si>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</si>
  <si>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</si>
  <si>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</si>
  <si>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</si>
  <si>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</si>
  <si>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</si>
  <si>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</si>
  <si>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</si>
  <si>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</si>
  <si>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</si>
  <si>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</si>
  <si>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</si>
  <si>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</si>
  <si>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</si>
  <si>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</si>
  <si>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</si>
  <si>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</si>
  <si>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</si>
  <si>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</si>
  <si>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</si>
  <si>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</si>
  <si>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</si>
  <si>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</si>
  <si>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</si>
  <si>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</si>
  <si>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</si>
  <si>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</si>
  <si>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</si>
  <si>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</si>
  <si>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</si>
  <si>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</si>
  <si>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</si>
  <si>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</si>
  <si>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</si>
  <si>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</si>
  <si>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</si>
  <si>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</si>
  <si>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</si>
  <si>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</si>
  <si>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</si>
  <si>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</si>
  <si>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</si>
  <si>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</si>
  <si>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Приложение 8</t>
  </si>
  <si>
    <t>от  27.02.2026    №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</si>
</sst>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L7" sqref="L7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5.28515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7" t="s">
        <v>60</v>
      </c>
      <c r="G1" s="17"/>
      <c r="H1" s="17"/>
    </row>
    <row r="2" spans="1:9" ht="32.25" customHeight="1" x14ac:dyDescent="0.2">
      <c r="E2" s="2"/>
      <c r="F2" s="17" t="s">
        <v>32</v>
      </c>
      <c r="G2" s="17"/>
      <c r="H2" s="17"/>
    </row>
    <row r="3" spans="1:9" ht="23.25" customHeight="1" x14ac:dyDescent="0.2">
      <c r="E3" s="2"/>
      <c r="F3" s="17" t="s">
        <v>61</v>
      </c>
      <c r="G3" s="17"/>
      <c r="H3" s="17"/>
    </row>
    <row r="4" spans="1:9" ht="15.75" x14ac:dyDescent="0.2">
      <c r="A4" s="18"/>
      <c r="B4" s="18"/>
      <c r="C4" s="18"/>
      <c r="D4" s="18"/>
      <c r="E4" s="18"/>
      <c r="F4" s="18"/>
      <c r="G4" s="18"/>
      <c r="H4" s="18"/>
      <c r="I4" s="18"/>
    </row>
    <row r="5" spans="1:9" ht="42.75" customHeight="1" x14ac:dyDescent="0.2">
      <c r="A5" s="16" t="s">
        <v>56</v>
      </c>
      <c r="B5" s="16"/>
      <c r="C5" s="16"/>
      <c r="D5" s="16"/>
      <c r="E5" s="16"/>
      <c r="F5" s="16"/>
      <c r="G5" s="16"/>
      <c r="H5" s="16"/>
      <c r="I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5" t="s">
        <v>16</v>
      </c>
      <c r="H7" s="15"/>
      <c r="I7" s="15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57</v>
      </c>
      <c r="H8" s="7" t="s">
        <v>58</v>
      </c>
      <c r="I8" s="5" t="s">
        <v>59</v>
      </c>
    </row>
    <row r="9" spans="1:9" ht="69" customHeight="1" x14ac:dyDescent="0.2">
      <c r="A9" s="5" t="s">
        <v>7</v>
      </c>
      <c r="B9" s="8" t="s">
        <v>27</v>
      </c>
      <c r="C9" s="5" t="s">
        <v>46</v>
      </c>
      <c r="D9" s="5" t="s">
        <v>29</v>
      </c>
      <c r="E9" s="9" t="s">
        <v>34</v>
      </c>
      <c r="F9" s="10">
        <f>G9+H9+I9</f>
        <v>10039</v>
      </c>
      <c r="G9" s="10">
        <f>9371+37</f>
        <v>9408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48</v>
      </c>
      <c r="D10" s="5" t="s">
        <v>29</v>
      </c>
      <c r="E10" s="9" t="s">
        <v>35</v>
      </c>
      <c r="F10" s="10">
        <f>G10+H10+I10</f>
        <v>110280</v>
      </c>
      <c r="G10" s="10">
        <f>51799+22+27439+27977</f>
        <v>107237</v>
      </c>
      <c r="H10" s="10">
        <f>2995+48</f>
        <v>3043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 t="s">
        <v>49</v>
      </c>
      <c r="D11" s="5" t="s">
        <v>30</v>
      </c>
      <c r="E11" s="9" t="s">
        <v>36</v>
      </c>
      <c r="F11" s="10">
        <f t="shared" ref="F11:F20" si="0">G11+H11+I11</f>
        <v>899463</v>
      </c>
      <c r="G11" s="10">
        <f>332136-3837+2087+17355+35+7509-7349</f>
        <v>347936</v>
      </c>
      <c r="H11" s="10">
        <f>487541+61189+2797</f>
        <v>551527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44</v>
      </c>
      <c r="D12" s="5" t="s">
        <v>29</v>
      </c>
      <c r="E12" s="9" t="s">
        <v>15</v>
      </c>
      <c r="F12" s="10">
        <f t="shared" si="0"/>
        <v>2542</v>
      </c>
      <c r="G12" s="10">
        <f>48+73</f>
        <v>121</v>
      </c>
      <c r="H12" s="10">
        <f>678+1743</f>
        <v>2421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45</v>
      </c>
      <c r="D13" s="5" t="s">
        <v>29</v>
      </c>
      <c r="E13" s="9" t="s">
        <v>15</v>
      </c>
      <c r="F13" s="10">
        <f t="shared" si="0"/>
        <v>13498</v>
      </c>
      <c r="G13" s="10">
        <f>12860+1+137+500</f>
        <v>13498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55</v>
      </c>
      <c r="D14" s="5" t="s">
        <v>29</v>
      </c>
      <c r="E14" s="9" t="s">
        <v>43</v>
      </c>
      <c r="F14" s="10">
        <f t="shared" si="0"/>
        <v>145875</v>
      </c>
      <c r="G14" s="10">
        <f>27974+1531-349+10547</f>
        <v>39703</v>
      </c>
      <c r="H14" s="10">
        <f>59617+54907-8352</f>
        <v>106172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50</v>
      </c>
      <c r="D15" s="5" t="s">
        <v>29</v>
      </c>
      <c r="E15" s="9" t="s">
        <v>15</v>
      </c>
      <c r="F15" s="14">
        <f t="shared" si="0"/>
        <v>149810</v>
      </c>
      <c r="G15" s="10">
        <f>(66087+1260)+31386+1642+6304</f>
        <v>106679</v>
      </c>
      <c r="H15" s="10">
        <f>73409+1103+290-31671</f>
        <v>43131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51</v>
      </c>
      <c r="D16" s="5" t="s">
        <v>29</v>
      </c>
      <c r="E16" s="9" t="s">
        <v>34</v>
      </c>
      <c r="F16" s="10">
        <f t="shared" si="0"/>
        <v>470304</v>
      </c>
      <c r="G16" s="10">
        <f>1988+2937-41+1103+258</f>
        <v>6245</v>
      </c>
      <c r="H16" s="10">
        <f>81349+383693-983</f>
        <v>464059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52</v>
      </c>
      <c r="D17" s="5" t="s">
        <v>31</v>
      </c>
      <c r="E17" s="9" t="s">
        <v>39</v>
      </c>
      <c r="F17" s="10">
        <f t="shared" si="0"/>
        <v>26694</v>
      </c>
      <c r="G17" s="10">
        <f>4063+4582-4583+633-1</f>
        <v>4694</v>
      </c>
      <c r="H17" s="10">
        <f>132000-110000</f>
        <v>22000</v>
      </c>
      <c r="I17" s="5">
        <v>0</v>
      </c>
    </row>
    <row r="18" spans="1:9" ht="75" x14ac:dyDescent="0.2">
      <c r="A18" s="5" t="s">
        <v>11</v>
      </c>
      <c r="B18" s="8" t="s">
        <v>37</v>
      </c>
      <c r="C18" s="5" t="s">
        <v>53</v>
      </c>
      <c r="D18" s="5" t="s">
        <v>29</v>
      </c>
      <c r="E18" s="9" t="s">
        <v>35</v>
      </c>
      <c r="F18" s="10">
        <f t="shared" si="0"/>
        <v>38753</v>
      </c>
      <c r="G18" s="10">
        <f>25477-6630+4880+7705+403</f>
        <v>31835</v>
      </c>
      <c r="H18" s="10">
        <f>5328+1590</f>
        <v>6918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54</v>
      </c>
      <c r="D19" s="5" t="s">
        <v>31</v>
      </c>
      <c r="E19" s="9" t="s">
        <v>38</v>
      </c>
      <c r="F19" s="10">
        <f t="shared" si="0"/>
        <v>127254</v>
      </c>
      <c r="G19" s="10">
        <f>126998+1+255</f>
        <v>127254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40</v>
      </c>
      <c r="C20" s="5" t="s">
        <v>47</v>
      </c>
      <c r="D20" s="5" t="s">
        <v>41</v>
      </c>
      <c r="E20" s="9" t="s">
        <v>42</v>
      </c>
      <c r="F20" s="10">
        <f t="shared" si="0"/>
        <v>348132</v>
      </c>
      <c r="G20" s="10">
        <f>333732+1+414-400+131+8097+181+5476</f>
        <v>347632</v>
      </c>
      <c r="H20" s="10">
        <f>0+500</f>
        <v>500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2342644</v>
      </c>
      <c r="G21" s="12">
        <f>SUM(G9:G20)</f>
        <v>1142242</v>
      </c>
      <c r="H21" s="12">
        <f>SUM(H9:H20)</f>
        <v>1200402</v>
      </c>
      <c r="I21" s="12">
        <f>SUM(I9:I20)</f>
        <v>0</v>
      </c>
    </row>
    <row r="29" spans="1:9" x14ac:dyDescent="0.2">
      <c r="G29" s="11"/>
      <c r="H29" s="11"/>
    </row>
  </sheetData>
  <mergeCells count="6">
    <mergeCell ref="G7:I7"/>
    <mergeCell ref="A5:I5"/>
    <mergeCell ref="F1:H1"/>
    <mergeCell ref="F2:H2"/>
    <mergeCell ref="F3:H3"/>
    <mergeCell ref="A4:I4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2026-02-10T05:32:13Z</cp:lastPrinted>
  <dcterms:created xsi:type="dcterms:W3CDTF">2020-10-13T01:04:56Z</dcterms:created>
  <dcterms:modified xsi:type="dcterms:W3CDTF">2026-03-02T00:37:36Z</dcterms:modified>
</cp:coreProperties>
</file>